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Default Extension="wdp" ContentType="image/vnd.ms-photo"/>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1929"/>
  <workbookPr defaultThemeVersion="166925"/>
  <bookViews>
    <workbookView xWindow="-110" yWindow="-110" windowWidth="19420" windowHeight="10420" activeTab="0"/>
  </bookViews>
  <sheets>
    <sheet name="CBS 2.0" sheetId="1" r:id="rId2"/>
    <sheet name="List2" sheetId="2" state="hidden" r:id="rId3"/>
  </sheets>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<sst xmlns="http://schemas.openxmlformats.org/spreadsheetml/2006/main" count="47" uniqueCount="39">
  <si>
    <t>Stát</t>
  </si>
  <si>
    <t>Jiný</t>
  </si>
  <si>
    <t>EBITDA</t>
  </si>
  <si>
    <t>Introduction</t>
  </si>
  <si>
    <t>Company</t>
  </si>
  <si>
    <t>Fill in</t>
  </si>
  <si>
    <t>Comment</t>
  </si>
  <si>
    <t>Score</t>
  </si>
  <si>
    <t>Scorecard WITHOUt rating (qualitative part)</t>
  </si>
  <si>
    <t>Continuation - Scorecard WITHOUT rating (analytical part)</t>
  </si>
  <si>
    <t>Approved prospectus by the supervisory authority (choose)</t>
  </si>
  <si>
    <t>Period of operation of the corporation (choose)</t>
  </si>
  <si>
    <t>Distributor and arranger of the issuance (choose)</t>
  </si>
  <si>
    <t>Owner of the corporation (choose)</t>
  </si>
  <si>
    <t>Covenants (choose)</t>
  </si>
  <si>
    <t>Yes</t>
  </si>
  <si>
    <t>No</t>
  </si>
  <si>
    <t>Government</t>
  </si>
  <si>
    <t>Other</t>
  </si>
  <si>
    <t>Large institutions under the CNB supervision (e.g. banks)</t>
  </si>
  <si>
    <t>Other institutions under the CNB supervision (e.g. non-banking IF)</t>
  </si>
  <si>
    <t>Institutions/natural persons not supervised by the CNB</t>
  </si>
  <si>
    <t>Balance sheet and Profit &amp; Loss account available (choose)</t>
  </si>
  <si>
    <t>Cash flow statement available (choose)</t>
  </si>
  <si>
    <t>Annual report available (choose)</t>
  </si>
  <si>
    <t>Revenues from sales of own products and services (fill in CZK ths.)</t>
  </si>
  <si>
    <t>Revenues from sales of goods (fill in CZK ths.)</t>
  </si>
  <si>
    <t>Interest expenses (fill in CZK ths.)</t>
  </si>
  <si>
    <t>Liabilities (fill in CZK ths.)</t>
  </si>
  <si>
    <t>Size according to revenues (in CZK ths.)</t>
  </si>
  <si>
    <t>Debt/EBITDA</t>
  </si>
  <si>
    <t>Collateralization of the issuance (choose)</t>
  </si>
  <si>
    <t>The Score Calculator of Corporate Bond Scorecard 2.0 below contains individual areas of the Scorecard WITHOUT rating. White cells always require some form  of filling and grey cells are locked due to automatic calculations. Investor, who would like to use the Score Calculator, shall fill the white cells either by selecting from the drop-down menu or by adding the searched numerical value. After filling in all the white cells, the Calculator will automatically calculate the score of the issuance or issuer and will comment on this score accordingly.</t>
  </si>
  <si>
    <t>Analytical part (output - calculations and points)</t>
  </si>
  <si>
    <t>Reputable company, management or natural person</t>
  </si>
  <si>
    <t>Earnings before taxes (fill in CZK ths.)</t>
  </si>
  <si>
    <t>Depreciation &amp; amortization (fill in CZK ths.)</t>
  </si>
  <si>
    <t>Interest coverage ratio (EBIT/interest expenses)</t>
  </si>
  <si>
    <t>EBITDA margin (EBITDA/revenues)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</si>
</sst>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General"/>
  </numFmts>
  <fonts count="7">
    <font>
      <sz val="11"/>
      <color theme="1"/>
      <name val="Calibri"/>
      <family val="2"/>
      <charset val="238"/>
      <scheme val="minor"/>
    </font>
    <font>
      <sz val="10"/>
      <name val="Arial"/>
      <family val="2"/>
    </font>
    <font>
      <sz val="11"/>
      <color theme="0"/>
      <name val="Calibri"/>
      <family val="2"/>
      <charset val="238"/>
      <scheme val="minor"/>
    </font>
    <font>
      <b/>
      <sz val="11"/>
      <color theme="0"/>
      <name val="Calibri"/>
      <family val="2"/>
      <charset val="238"/>
      <scheme val="minor"/>
    </font>
    <font>
      <b/>
      <sz val="11"/>
      <color theme="1"/>
      <name val="Calibri"/>
      <family val="2"/>
      <charset val="238"/>
      <scheme val="minor"/>
    </font>
    <font>
      <b/>
      <sz val="13.3"/>
      <color theme="0"/>
      <name val="Arial"/>
      <family val="2"/>
    </font>
    <font>
      <b/>
      <sz val="16"/>
      <color theme="0"/>
      <name val="Arial"/>
      <family val="2"/>
    </font>
  </fonts>
  <fills count="5">
    <fill>
      <patternFill/>
    </fill>
    <fill>
      <patternFill patternType="gray125"/>
    </fill>
    <fill>
      <patternFill patternType="solid">
        <fgColor theme="0" tint="-0.249970003962517"/>
        <bgColor indexed="64"/>
      </patternFill>
    </fill>
    <fill>
      <patternFill patternType="solid">
        <fgColor rgb="FF002060"/>
        <bgColor indexed="64"/>
      </patternFill>
    </fill>
    <fill>
      <patternFill patternType="solid">
        <fgColor theme="0"/>
        <bgColor indexed="64"/>
      </patternFill>
    </fill>
  </fills>
  <borders count="30">
    <border>
      <left/>
      <right/>
      <top/>
      <bottom/>
      <diagonal/>
    </border>
    <border>
      <left/>
      <right/>
      <top style="thin">
        <color auto="1"/>
      </top>
      <bottom style="thin">
        <color auto="1"/>
      </bottom>
    </border>
    <border>
      <left/>
      <right/>
      <top/>
      <bottom style="thin">
        <color auto="1"/>
      </bottom>
    </border>
    <border>
      <left style="medium">
        <color auto="1"/>
      </left>
      <right/>
      <top/>
      <bottom style="thin">
        <color auto="1"/>
      </bottom>
    </border>
    <border>
      <left style="medium">
        <color auto="1"/>
      </left>
      <right/>
      <top style="thin">
        <color auto="1"/>
      </top>
      <bottom style="thin">
        <color auto="1"/>
      </bottom>
    </border>
    <border>
      <left/>
      <right style="thick">
        <color theme="0"/>
      </right>
      <top/>
      <bottom style="thin">
        <color auto="1"/>
      </bottom>
    </border>
    <border>
      <left/>
      <right style="thick">
        <color theme="0"/>
      </right>
      <top style="thin">
        <color auto="1"/>
      </top>
      <bottom style="thin">
        <color auto="1"/>
      </bottom>
    </border>
    <border>
      <left/>
      <right style="thick">
        <color theme="0"/>
      </right>
      <top/>
      <bottom/>
    </border>
    <border>
      <left style="medium">
        <color auto="1"/>
      </left>
      <right/>
      <top style="thin">
        <color auto="1"/>
      </top>
      <bottom style="thick">
        <color theme="0"/>
      </bottom>
    </border>
    <border>
      <left/>
      <right/>
      <top style="thin">
        <color auto="1"/>
      </top>
      <bottom style="thick">
        <color theme="0"/>
      </bottom>
    </border>
    <border>
      <left/>
      <right style="thick">
        <color theme="0"/>
      </right>
      <top style="thin">
        <color auto="1"/>
      </top>
      <bottom style="thick">
        <color theme="0"/>
      </bottom>
    </border>
    <border>
      <left style="thin">
        <color auto="1"/>
      </left>
      <right style="thin">
        <color auto="1"/>
      </right>
      <top/>
      <bottom/>
    </border>
    <border>
      <left style="medium">
        <color theme="0"/>
      </left>
      <right/>
      <top style="medium">
        <color theme="0"/>
      </top>
      <bottom style="medium">
        <color theme="0"/>
      </bottom>
    </border>
    <border>
      <left/>
      <right/>
      <top style="medium">
        <color theme="0"/>
      </top>
      <bottom style="medium">
        <color theme="0"/>
      </bottom>
    </border>
    <border>
      <left/>
      <right style="medium">
        <color theme="0"/>
      </right>
      <top style="medium">
        <color theme="0"/>
      </top>
      <bottom style="medium">
        <color theme="0"/>
      </bottom>
    </border>
    <border>
      <left style="medium">
        <color auto="1"/>
      </left>
      <right/>
      <top/>
      <bottom/>
    </border>
    <border>
      <left style="medium">
        <color auto="1"/>
      </left>
      <right style="thin">
        <color auto="1"/>
      </right>
      <top style="medium">
        <color theme="0"/>
      </top>
      <bottom style="thin">
        <color auto="1"/>
      </bottom>
    </border>
    <border>
      <left style="medium">
        <color auto="1"/>
      </left>
      <right style="thin">
        <color auto="1"/>
      </right>
      <top style="thin">
        <color auto="1"/>
      </top>
      <bottom style="thin">
        <color auto="1"/>
      </bottom>
    </border>
    <border>
      <left style="medium">
        <color auto="1"/>
      </left>
      <right style="thin">
        <color auto="1"/>
      </right>
      <top/>
      <bottom style="thin">
        <color auto="1"/>
      </bottom>
    </border>
    <border>
      <left style="medium">
        <color theme="0"/>
      </left>
      <right/>
      <top style="medium">
        <color theme="0"/>
      </top>
      <bottom style="medium">
        <color auto="1"/>
      </bottom>
    </border>
    <border>
      <left/>
      <right/>
      <top style="medium">
        <color theme="0"/>
      </top>
      <bottom style="medium">
        <color auto="1"/>
      </bottom>
    </border>
    <border>
      <left/>
      <right style="medium">
        <color theme="0"/>
      </right>
      <top style="medium">
        <color theme="0"/>
      </top>
      <bottom style="medium">
        <color auto="1"/>
      </bottom>
    </border>
    <border>
      <left style="medium">
        <color auto="1"/>
      </left>
      <right/>
      <top style="medium">
        <color auto="1"/>
      </top>
      <bottom style="medium">
        <color theme="0"/>
      </bottom>
    </border>
    <border>
      <left/>
      <right/>
      <top style="medium">
        <color auto="1"/>
      </top>
      <bottom style="medium">
        <color theme="0"/>
      </bottom>
    </border>
    <border>
      <left/>
      <right style="thick">
        <color theme="0"/>
      </right>
      <top style="medium">
        <color auto="1"/>
      </top>
      <bottom style="medium">
        <color theme="0"/>
      </bottom>
    </border>
    <border>
      <left style="medium">
        <color auto="1"/>
      </left>
      <right style="thin">
        <color auto="1"/>
      </right>
      <top style="medium">
        <color theme="0"/>
      </top>
      <bottom style="medium">
        <color theme="0"/>
      </bottom>
    </border>
    <border>
      <left style="thin">
        <color auto="1"/>
      </left>
      <right style="thin">
        <color auto="1"/>
      </right>
      <top style="medium">
        <color theme="0"/>
      </top>
      <bottom style="thin">
        <color auto="1"/>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style="thin">
        <color auto="1"/>
      </right>
      <top/>
      <bottom style="medium">
        <color theme="0"/>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4">
    <xf numFmtId="0" fontId="0" fillId="0" borderId="0" xfId="0"/>
    <xf numFmtId="2" fontId="0" fillId="2" borderId="1" xfId="0" applyNumberFormat="1" applyFill="1" applyBorder="1" applyAlignment="1" applyProtection="1">
      <alignment horizontal="center"/>
      <protection hidden="1"/>
    </xf>
    <xf numFmtId="3" fontId="0" fillId="2" borderId="2" xfId="0" applyNumberFormat="1" applyFill="1" applyBorder="1" applyAlignment="1" applyProtection="1">
      <alignment horizontal="center"/>
      <protection hidden="1"/>
    </xf>
    <xf numFmtId="0" fontId="0" fillId="3" borderId="0" xfId="0" applyFill="1"/>
    <xf numFmtId="0" fontId="0" fillId="2" borderId="3" xfId="0" applyFill="1" applyBorder="1" applyProtection="1">
      <protection/>
    </xf>
    <xf numFmtId="0" fontId="0" fillId="2" borderId="3" xfId="0" applyFill="1" applyBorder="1" applyProtection="1">
      <protection hidden="1"/>
    </xf>
    <xf numFmtId="0" fontId="0" fillId="2" borderId="4" xfId="0" applyFill="1" applyBorder="1" applyProtection="1">
      <protection hidden="1"/>
    </xf>
    <xf numFmtId="0" fontId="0" fillId="2" borderId="5"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0" fillId="2" borderId="7" xfId="0" applyFill="1" applyBorder="1"/>
    <xf numFmtId="3" fontId="0" fillId="2" borderId="7" xfId="0" applyNumberFormat="1" applyFill="1" applyBorder="1"/>
    <xf numFmtId="0" fontId="0" fillId="2" borderId="7" xfId="0" applyFill="1" applyBorder="1" applyAlignment="1" applyProtection="1">
      <alignment horizontal="center" vertical="center"/>
      <protection hidden="1"/>
    </xf>
    <xf numFmtId="0" fontId="0" fillId="2" borderId="8" xfId="0" applyFill="1" applyBorder="1" applyProtection="1">
      <protection hidden="1"/>
    </xf>
    <xf numFmtId="2" fontId="0" fillId="2" borderId="9" xfId="0" applyNumberFormat="1" applyFill="1" applyBorder="1" applyAlignment="1" applyProtection="1">
      <alignment horizontal="center"/>
      <protection hidden="1"/>
    </xf>
    <xf numFmtId="0" fontId="0" fillId="2" borderId="10" xfId="0" applyFill="1" applyBorder="1" applyAlignment="1" applyProtection="1">
      <alignment horizontal="center"/>
      <protection hidden="1"/>
    </xf>
    <xf numFmtId="0" fontId="3" fillId="3" borderId="0" xfId="0" applyFont="1" applyFill="1" applyAlignment="1">
      <alignment horizontal="center"/>
    </xf>
    <xf numFmtId="0" fontId="4" fillId="2" borderId="11" xfId="0" applyFont="1" applyFill="1" applyBorder="1" applyAlignment="1" applyProtection="1">
      <alignment horizontal="center" vertical="center" wrapText="1"/>
      <protection hidden="1"/>
    </xf>
    <xf numFmtId="0" fontId="2" fillId="3" borderId="12" xfId="0"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0" fontId="2" fillId="3" borderId="14" xfId="0" applyFont="1" applyFill="1" applyBorder="1" applyAlignment="1" applyProtection="1">
      <alignment horizontal="center"/>
      <protection hidden="1"/>
    </xf>
    <xf numFmtId="0" fontId="0" fillId="2" borderId="15" xfId="0" applyFill="1" applyBorder="1" applyProtection="1">
      <protection hidden="1"/>
    </xf>
    <xf numFmtId="3" fontId="0" fillId="2" borderId="0" xfId="0" applyNumberFormat="1" applyFill="1" applyBorder="1" applyAlignment="1" applyProtection="1">
      <alignment horizontal="center"/>
      <protection hidden="1"/>
    </xf>
    <xf numFmtId="0" fontId="0" fillId="2" borderId="16" xfId="0" applyFill="1" applyBorder="1" applyProtection="1">
      <protection/>
    </xf>
    <xf numFmtId="0" fontId="0" fillId="2" borderId="17" xfId="0" applyFill="1" applyBorder="1" applyProtection="1">
      <protection/>
    </xf>
    <xf numFmtId="0" fontId="0" fillId="2" borderId="17" xfId="0" applyFill="1" applyBorder="1" applyProtection="1">
      <protection hidden="1"/>
    </xf>
    <xf numFmtId="0" fontId="0" fillId="2" borderId="18" xfId="0" applyFill="1" applyBorder="1" applyProtection="1">
      <protection hidden="1"/>
    </xf>
    <xf numFmtId="0" fontId="0" fillId="2" borderId="4" xfId="0" applyFill="1" applyBorder="1" applyAlignment="1" applyProtection="1">
      <alignment vertical="center"/>
      <protection hidden="1"/>
    </xf>
    <xf numFmtId="0" fontId="0" fillId="2" borderId="0" xfId="0" applyFill="1" applyBorder="1" applyProtection="1">
      <protection/>
    </xf>
    <xf numFmtId="0" fontId="2" fillId="3" borderId="12" xfId="0"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0" fontId="2" fillId="3" borderId="14" xfId="0" applyFont="1" applyFill="1" applyBorder="1" applyAlignment="1" applyProtection="1">
      <alignment horizontal="center"/>
      <protection hidden="1"/>
    </xf>
    <xf numFmtId="0" fontId="2" fillId="3" borderId="19" xfId="0" applyFont="1" applyFill="1" applyBorder="1" applyAlignment="1" applyProtection="1">
      <alignment horizontal="center"/>
      <protection hidden="1"/>
    </xf>
    <xf numFmtId="0" fontId="2" fillId="3" borderId="20" xfId="0" applyFont="1" applyFill="1" applyBorder="1" applyAlignment="1" applyProtection="1">
      <alignment horizontal="center"/>
      <protection hidden="1"/>
    </xf>
    <xf numFmtId="0" fontId="2" fillId="3" borderId="21" xfId="0" applyFont="1" applyFill="1" applyBorder="1" applyAlignment="1" applyProtection="1">
      <alignment horizontal="center"/>
      <protection hidden="1"/>
    </xf>
    <xf numFmtId="0" fontId="4" fillId="2" borderId="22" xfId="0" applyFont="1" applyFill="1" applyBorder="1" applyAlignment="1">
      <alignment horizont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4" borderId="25" xfId="0" applyFill="1" applyBorder="1" applyAlignment="1" applyProtection="1">
      <alignment horizontal="center" vertical="center"/>
      <protection hidden="1" locked="0"/>
    </xf>
    <xf numFmtId="0" fontId="0" fillId="0" borderId="26" xfId="0" applyBorder="1" applyAlignment="1" applyProtection="1">
      <alignment horizontal="center"/>
      <protection hidden="1" locked="0"/>
    </xf>
    <xf numFmtId="0" fontId="0" fillId="0" borderId="27" xfId="0" applyBorder="1" applyAlignment="1" applyProtection="1">
      <alignment horizontal="center"/>
      <protection hidden="1" locked="0"/>
    </xf>
    <xf numFmtId="0" fontId="0" fillId="0" borderId="28" xfId="0" applyBorder="1" applyAlignment="1" applyProtection="1">
      <alignment horizontal="center"/>
      <protection hidden="1" locked="0"/>
    </xf>
    <xf numFmtId="0" fontId="0" fillId="0" borderId="29" xfId="0" applyBorder="1" applyAlignment="1" applyProtection="1">
      <alignment horizontal="center"/>
      <protection hidden="1" locked="0"/>
    </xf>
    <xf numFmtId="3" fontId="0" fillId="0" borderId="27" xfId="0" applyNumberFormat="1" applyBorder="1" applyAlignment="1" applyProtection="1">
      <alignment horizontal="center"/>
      <protection hidden="1" locked="0"/>
    </xf>
    <xf numFmtId="3" fontId="0" fillId="0" borderId="28" xfId="0" applyNumberFormat="1" applyBorder="1" applyAlignment="1" applyProtection="1">
      <alignment horizontal="center"/>
      <protection hidden="1" locked="0"/>
    </xf>
  </cellXfs>
  <cellStyles count="6">
    <cellStyle name="Normal" xfId="0"/>
    <cellStyle name="Percent" xfId="15"/>
    <cellStyle name="Currency" xfId="16"/>
    <cellStyle name="Currency [0]" xfId="17"/>
    <cellStyle name="Comma" xfId="18"/>
    <cellStyle name="Comma [0]" xfId="19"/>
  </cellStyles>
  <dxfs count="5">
    <dxf>
      <numFmt numFmtId="177" formatCode="General"/>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92D05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C00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4"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9073</xdr:colOff>
      <xdr:row>10</xdr:row>
      <xdr:rowOff>125</xdr:rowOff>
    </xdr:from>
    <xdr:to>
      <xdr:col>8</xdr:col>
      <xdr:colOff>190048</xdr:colOff>
      <xdr:row>13</xdr:row>
      <xdr:rowOff>152286</xdr:rowOff>
    </xdr:to>
    <xdr:grpSp>
      <xdr:nvGrpSpPr>
        <xdr:cNvPr id="2" name="Skupina 1"/>
        <xdr:cNvGrpSpPr>
          <a:grpSpLocks/>
        </xdr:cNvGrpSpPr>
      </xdr:nvGrpSpPr>
      <xdr:grpSpPr>
        <a:xfrm>
          <a:off x="10210800" y="3228975"/>
          <a:ext cx="4286250" cy="714375"/>
          <a:chOff x="254586" y="3329345"/>
          <a:chExt cx="3360624" cy="526247"/>
        </a:xfrm>
      </xdr:grpSpPr>
      <xdr:pic>
        <xdr:nvPicPr>
          <xdr:cNvPr id="3" name="Obrázek 2"/>
          <xdr:cNvPicPr>
            <a:picLocks noChangeAspect="1"/>
          </xdr:cNvPicPr>
        </xdr:nvPicPr>
        <xdr:blipFill>
          <a:blip r:embed="rId1">
            <a:extLst>
              <a:ext uri="{BEBA8EAE-BF5A-486C-A8C5-ECC9F3942E4B}">
                <a14:imgProps xmlns:a14="http://schemas.microsoft.com/office/drawing/2010/main">
                  <a14:imgLayer r:embed="rId2">
                    <a14:imgEffect>
                      <a14:backgroundRemoval t="9934" b="93377" l="2165" r="89827"/>
                    </a14:imgEffect>
                  </a14:imgLayer>
                </a14:imgProps>
              </a:ext>
              <a:ext uri="{28A0092B-C50C-407E-A947-70E740481C1C}">
                <a14:useLocalDpi xmlns:a14="http://schemas.microsoft.com/office/drawing/2010/main" val="0"/>
              </a:ext>
            </a:extLst>
          </a:blip>
          <a:stretch>
            <a:fillRect/>
          </a:stretch>
        </xdr:blipFill>
        <xdr:spPr bwMode="auto">
          <a:xfrm>
            <a:off x="254586" y="3329345"/>
            <a:ext cx="1615620" cy="526247"/>
          </a:xfrm>
          <a:prstGeom prst="rect"/>
          <a:noFill/>
          <a:ln>
            <a:noFill/>
          </a:ln>
          <a:extLst>
            <a:ext uri="{909E8E84-426E-40DD-AFC4-6F175D3DCCD1}">
              <a14:hiddenFill xmlns:a14="http://schemas.microsoft.com/office/drawing/2010/main">
                <a:solidFill>
                  <a:srgbClr val="FFFFFF"/>
                </a:solidFill>
              </a14:hiddenFill>
            </a:ext>
          </a:extLst>
        </xdr:spPr>
      </xdr:pic>
      <xdr:sp macro="">
        <xdr:nvSpPr>
          <xdr:cNvPr id="4" name="Rectangle 39"/>
          <xdr:cNvSpPr/>
        </xdr:nvSpPr>
        <xdr:spPr>
          <a:xfrm>
            <a:off x="715832" y="3388942"/>
            <a:ext cx="2899378" cy="341666"/>
          </a:xfrm>
          <a:prstGeom prst="rect"/>
          <a:ln>
            <a:noFill/>
          </a:ln>
        </xdr:spPr>
        <xdr:txBody>
          <a:bodyPr wrap="square" lIns="91440" tIns="45720" rIns="91440" bIns="4572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333" b="1">
                <a:solidFill>
                  <a:schemeClr val="bg1"/>
                </a:solidFill>
                <a:latin typeface="Arial" panose="020B0604020202020204" pitchFamily="34" charset="0"/>
                <a:cs typeface="Arial" panose="020B0604020202020204" pitchFamily="34" charset="0"/>
              </a:rPr>
              <a:t>Ministry</a:t>
            </a:r>
            <a:r>
              <a:rPr lang="cs-CZ" sz="1333" b="1" baseline="0">
                <a:solidFill>
                  <a:schemeClr val="bg1"/>
                </a:solidFill>
                <a:latin typeface="Arial" panose="020B0604020202020204" pitchFamily="34" charset="0"/>
                <a:cs typeface="Arial" panose="020B0604020202020204" pitchFamily="34" charset="0"/>
              </a:rPr>
              <a:t> of Finance</a:t>
            </a:r>
          </a:p>
          <a:p>
            <a:r>
              <a:rPr lang="cs-CZ" sz="1333" b="1" baseline="0">
                <a:solidFill>
                  <a:schemeClr val="bg1"/>
                </a:solidFill>
                <a:latin typeface="Arial" panose="020B0604020202020204" pitchFamily="34" charset="0"/>
                <a:cs typeface="Arial" panose="020B0604020202020204" pitchFamily="34" charset="0"/>
              </a:rPr>
              <a:t>of the Czech Republic</a:t>
            </a:r>
            <a:endParaRPr lang="cs-CZ" sz="1333"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381002</xdr:colOff>
      <xdr:row>6</xdr:row>
      <xdr:rowOff>172363</xdr:rowOff>
    </xdr:from>
    <xdr:to>
      <xdr:col>6</xdr:col>
      <xdr:colOff>535215</xdr:colOff>
      <xdr:row>9</xdr:row>
      <xdr:rowOff>165120</xdr:rowOff>
    </xdr:to>
    <xdr:sp macro="">
      <xdr:nvSpPr>
        <xdr:cNvPr id="5" name="Rectangle 39"/>
        <xdr:cNvSpPr/>
      </xdr:nvSpPr>
      <xdr:spPr>
        <a:xfrm>
          <a:off x="10163175" y="2676525"/>
          <a:ext cx="3514725" cy="533400"/>
        </a:xfrm>
        <a:prstGeom prst="rect"/>
        <a:ln>
          <a:noFill/>
        </a:ln>
      </xdr:spPr>
      <xdr:txBody>
        <a:bodyPr wrap="square" lIns="91440" tIns="45720" rIns="91440" bIns="4572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600" b="1">
              <a:solidFill>
                <a:schemeClr val="bg1"/>
              </a:solidFill>
              <a:latin typeface="Arial" panose="020B0604020202020204" pitchFamily="34" charset="0"/>
              <a:cs typeface="Arial" panose="020B0604020202020204" pitchFamily="34" charset="0"/>
            </a:rPr>
            <a:t>Score</a:t>
          </a:r>
          <a:r>
            <a:rPr lang="cs-CZ" sz="1600" b="1" baseline="0">
              <a:solidFill>
                <a:schemeClr val="bg1"/>
              </a:solidFill>
              <a:latin typeface="Arial" panose="020B0604020202020204" pitchFamily="34" charset="0"/>
              <a:cs typeface="Arial" panose="020B0604020202020204" pitchFamily="34" charset="0"/>
            </a:rPr>
            <a:t> Calculator to Corporate</a:t>
          </a:r>
        </a:p>
        <a:p>
          <a:r>
            <a:rPr lang="cs-CZ" sz="1600" b="1" baseline="0">
              <a:solidFill>
                <a:schemeClr val="bg1"/>
              </a:solidFill>
              <a:latin typeface="Arial" panose="020B0604020202020204" pitchFamily="34" charset="0"/>
              <a:cs typeface="Arial" panose="020B0604020202020204" pitchFamily="34" charset="0"/>
            </a:rPr>
            <a:t>Bond Scorecard 2.0</a:t>
          </a:r>
          <a:endParaRPr lang="cs-CZ"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3797</xdr:colOff>
      <xdr:row>9</xdr:row>
      <xdr:rowOff>173235</xdr:rowOff>
    </xdr:from>
    <xdr:to>
      <xdr:col>6</xdr:col>
      <xdr:colOff>123511</xdr:colOff>
      <xdr:row>9</xdr:row>
      <xdr:rowOff>173235</xdr:rowOff>
    </xdr:to>
    <xdr:cxnSp macro="">
      <xdr:nvCxnSpPr>
        <xdr:cNvPr id="6" name="Straight Connector 41"/>
        <xdr:cNvCxnSpPr/>
      </xdr:nvCxnSpPr>
      <xdr:spPr>
        <a:xfrm>
          <a:off x="10201275" y="3219450"/>
          <a:ext cx="3067050" cy="0"/>
        </a:xfrm>
        <a:prstGeom prst="line"/>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379520</xdr:colOff>
      <xdr:row>59</xdr:row>
      <xdr:rowOff>73173</xdr:rowOff>
    </xdr:from>
    <xdr:to>
      <xdr:col>30</xdr:col>
      <xdr:colOff>525448</xdr:colOff>
      <xdr:row>59</xdr:row>
      <xdr:rowOff>73173</xdr:rowOff>
    </xdr:to>
    <xdr:cxnSp macro="">
      <xdr:nvCxnSpPr>
        <xdr:cNvPr id="7" name="Straight Connector 41"/>
        <xdr:cNvCxnSpPr/>
      </xdr:nvCxnSpPr>
      <xdr:spPr>
        <a:xfrm>
          <a:off x="22240875" y="12534900"/>
          <a:ext cx="5372100" cy="0"/>
        </a:xfrm>
        <a:prstGeom prst="line"/>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3267874</xdr:colOff>
      <xdr:row>31</xdr:row>
      <xdr:rowOff>179615</xdr:rowOff>
    </xdr:from>
    <xdr:to>
      <xdr:col>1</xdr:col>
      <xdr:colOff>3214694</xdr:colOff>
      <xdr:row>35</xdr:row>
      <xdr:rowOff>155564</xdr:rowOff>
    </xdr:to>
    <xdr:grpSp>
      <xdr:nvGrpSpPr>
        <xdr:cNvPr id="9" name="Skupina 8"/>
        <xdr:cNvGrpSpPr>
          <a:grpSpLocks/>
        </xdr:cNvGrpSpPr>
      </xdr:nvGrpSpPr>
      <xdr:grpSpPr>
        <a:xfrm>
          <a:off x="3267075" y="7305675"/>
          <a:ext cx="4324350" cy="733425"/>
          <a:chOff x="254586" y="3329345"/>
          <a:chExt cx="3360624" cy="526247"/>
        </a:xfrm>
      </xdr:grpSpPr>
      <xdr:pic>
        <xdr:nvPicPr>
          <xdr:cNvPr id="10" name="Obrázek 9"/>
          <xdr:cNvPicPr>
            <a:picLocks noChangeAspect="1"/>
          </xdr:cNvPicPr>
        </xdr:nvPicPr>
        <xdr:blipFill>
          <a:blip r:embed="rId1">
            <a:extLst>
              <a:ext uri="{BEBA8EAE-BF5A-486C-A8C5-ECC9F3942E4B}">
                <a14:imgProps xmlns:a14="http://schemas.microsoft.com/office/drawing/2010/main">
                  <a14:imgLayer r:embed="rId2">
                    <a14:imgEffect>
                      <a14:backgroundRemoval t="9934" b="93377" l="2165" r="89827"/>
                    </a14:imgEffect>
                  </a14:imgLayer>
                </a14:imgProps>
              </a:ext>
              <a:ext uri="{28A0092B-C50C-407E-A947-70E740481C1C}">
                <a14:useLocalDpi xmlns:a14="http://schemas.microsoft.com/office/drawing/2010/main" val="0"/>
              </a:ext>
            </a:extLst>
          </a:blip>
          <a:stretch>
            <a:fillRect/>
          </a:stretch>
        </xdr:blipFill>
        <xdr:spPr bwMode="auto">
          <a:xfrm>
            <a:off x="254586" y="3329345"/>
            <a:ext cx="1615620" cy="526247"/>
          </a:xfrm>
          <a:prstGeom prst="rect"/>
          <a:noFill/>
          <a:ln>
            <a:noFill/>
          </a:ln>
          <a:extLst>
            <a:ext uri="{909E8E84-426E-40DD-AFC4-6F175D3DCCD1}">
              <a14:hiddenFill xmlns:a14="http://schemas.microsoft.com/office/drawing/2010/main">
                <a:solidFill>
                  <a:srgbClr val="FFFFFF"/>
                </a:solidFill>
              </a14:hiddenFill>
            </a:ext>
          </a:extLst>
        </xdr:spPr>
      </xdr:pic>
      <xdr:sp macro="">
        <xdr:nvSpPr>
          <xdr:cNvPr id="11" name="Rectangle 39"/>
          <xdr:cNvSpPr/>
        </xdr:nvSpPr>
        <xdr:spPr>
          <a:xfrm>
            <a:off x="715832" y="3388942"/>
            <a:ext cx="2899378" cy="346139"/>
          </a:xfrm>
          <a:prstGeom prst="rect"/>
          <a:ln>
            <a:noFill/>
          </a:ln>
        </xdr:spPr>
        <xdr:txBody>
          <a:bodyPr wrap="square" lIns="91440" tIns="45720" rIns="91440" bIns="4572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333" b="1">
                <a:solidFill>
                  <a:schemeClr val="bg1"/>
                </a:solidFill>
                <a:latin typeface="Arial" panose="020B0604020202020204" pitchFamily="34" charset="0"/>
                <a:cs typeface="Arial" panose="020B0604020202020204" pitchFamily="34" charset="0"/>
              </a:rPr>
              <a:t>Ministry</a:t>
            </a:r>
            <a:r>
              <a:rPr lang="cs-CZ" sz="1333" b="1" baseline="0">
                <a:solidFill>
                  <a:schemeClr val="bg1"/>
                </a:solidFill>
                <a:latin typeface="Arial" panose="020B0604020202020204" pitchFamily="34" charset="0"/>
                <a:cs typeface="Arial" panose="020B0604020202020204" pitchFamily="34" charset="0"/>
              </a:rPr>
              <a:t> of Finance</a:t>
            </a:r>
          </a:p>
          <a:p>
            <a:r>
              <a:rPr lang="cs-CZ" sz="1333" b="1" baseline="0">
                <a:solidFill>
                  <a:schemeClr val="bg1"/>
                </a:solidFill>
                <a:latin typeface="Arial" panose="020B0604020202020204" pitchFamily="34" charset="0"/>
                <a:cs typeface="Arial" panose="020B0604020202020204" pitchFamily="34" charset="0"/>
              </a:rPr>
              <a:t>of the Czech Republic</a:t>
            </a:r>
            <a:endParaRPr lang="cs-CZ" sz="1333"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0</xdr:col>
      <xdr:colOff>3204374</xdr:colOff>
      <xdr:row>28</xdr:row>
      <xdr:rowOff>125186</xdr:rowOff>
    </xdr:from>
    <xdr:to>
      <xdr:col>1</xdr:col>
      <xdr:colOff>2344290</xdr:colOff>
      <xdr:row>31</xdr:row>
      <xdr:rowOff>117943</xdr:rowOff>
    </xdr:to>
    <xdr:sp macro="">
      <xdr:nvSpPr>
        <xdr:cNvPr id="12" name="Rectangle 39"/>
        <xdr:cNvSpPr/>
      </xdr:nvSpPr>
      <xdr:spPr>
        <a:xfrm>
          <a:off x="3200400" y="6677025"/>
          <a:ext cx="3514725" cy="561975"/>
        </a:xfrm>
        <a:prstGeom prst="rect"/>
        <a:ln>
          <a:noFill/>
        </a:ln>
      </xdr:spPr>
      <xdr:txBody>
        <a:bodyPr wrap="square" lIns="91440" tIns="45720" rIns="91440" bIns="45720">
          <a:sp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600" b="1">
              <a:solidFill>
                <a:schemeClr val="bg1"/>
              </a:solidFill>
              <a:latin typeface="Arial" panose="020B0604020202020204" pitchFamily="34" charset="0"/>
              <a:cs typeface="Arial" panose="020B0604020202020204" pitchFamily="34" charset="0"/>
            </a:rPr>
            <a:t>Score</a:t>
          </a:r>
          <a:r>
            <a:rPr lang="cs-CZ" sz="1600" b="1" baseline="0">
              <a:solidFill>
                <a:schemeClr val="bg1"/>
              </a:solidFill>
              <a:latin typeface="Arial" panose="020B0604020202020204" pitchFamily="34" charset="0"/>
              <a:cs typeface="Arial" panose="020B0604020202020204" pitchFamily="34" charset="0"/>
            </a:rPr>
            <a:t> Calculator to Corporate Bond Scorecard 2.0</a:t>
          </a:r>
          <a:endParaRPr lang="cs-CZ"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3262598</xdr:colOff>
      <xdr:row>31</xdr:row>
      <xdr:rowOff>152700</xdr:rowOff>
    </xdr:from>
    <xdr:to>
      <xdr:col>1</xdr:col>
      <xdr:colOff>1932586</xdr:colOff>
      <xdr:row>31</xdr:row>
      <xdr:rowOff>152700</xdr:rowOff>
    </xdr:to>
    <xdr:cxnSp macro="">
      <xdr:nvCxnSpPr>
        <xdr:cNvPr id="13" name="Straight Connector 41"/>
        <xdr:cNvCxnSpPr/>
      </xdr:nvCxnSpPr>
      <xdr:spPr>
        <a:xfrm>
          <a:off x="3267075" y="7277100"/>
          <a:ext cx="3038475" cy="0"/>
        </a:xfrm>
        <a:prstGeom prst="line"/>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tabSelected="1" zoomScale="60" zoomScaleNormal="60" workbookViewId="0" topLeftCell="A1">
      <selection pane="topLeft" activeCell="B6" sqref="B6"/>
    </sheetView>
  </sheetViews>
  <sheetFormatPr defaultColWidth="8.7265625" defaultRowHeight="15"/>
  <cols>
    <col min="1" max="1" width="65.5714285714286" style="3" customWidth="1"/>
    <col min="2" max="2" width="70.5714285714286" style="3" customWidth="1"/>
    <col min="3" max="3" width="10.5714285714286" style="3" customWidth="1"/>
    <col min="4" max="4" width="6.28571428571429" style="3" customWidth="1"/>
    <col min="5" max="5" width="35.4285714285714" style="3" customWidth="1"/>
    <col min="6" max="16384" width="8.71428571428571" style="3"/>
  </cols>
  <sheetData>
    <row r="1" spans="1:3" ht="15" thickBot="1">
      <c r="A1" s="31" t="s">
        <v>3</v>
      </c>
      <c r="B1" s="32"/>
      <c r="C1" s="33"/>
    </row>
    <row r="2" spans="1:3" ht="61.5" customHeight="1" thickBot="1">
      <c r="A2" s="34" t="s">
        <v>32</v>
      </c>
      <c r="B2" s="35"/>
      <c r="C2" s="36"/>
    </row>
    <row r="3" spans="1:3" ht="15" thickBot="1">
      <c r="A3" s="17" t="s">
        <v>4</v>
      </c>
      <c r="B3" s="18" t="s">
        <v>6</v>
      </c>
      <c r="C3" s="19" t="s">
        <v>7</v>
      </c>
    </row>
    <row r="4" spans="1:3" ht="76.5" customHeight="1" thickBot="1">
      <c r="A4" s="37" t="s">
        <v>5</v>
      </c>
      <c r="B4" s="16" t="str">
        <f>IF(C4&gt;=15.5,"Relatively conservative and low-risk investment, but with a lower yield. Accompanied by high probability of coupon gains payments and repayment of nominal value of the bond.",IF(C4&gt;=11.5,"Still relatively conservative investment with slight vulnerability to unfavourable conditions. Still high probability of coupon gains payments and repayment of nominal value of the bond.",IF(C4&gt;=7.5,"Medium-conservative investment associated with medium-high risk. The company is likely to be able to meet its obligations, repay the coupon payments and subsequently the nominal value of the bond.",IF(C4&gt;=4,"Speculative investment with high risk. The company may face adverse conditions in the future and be unable to meet its obligations. In case of an investment, investor should know the company well.","Very speculative investment with high risk. Issuers' deterioriation of conditions and therefore inability to repay its obligations is expected. This investment is mainly for experienced and dynamic investors."))))</f>
        <v>Relatively conservative and low-risk investment, but with a lower yield. Accompanied by high probability of coupon gains payments and repayment of nominal value of the bond.</v>
      </c>
      <c r="C4" s="11">
        <f>C6+C7+C8+C9+C10+C11+C13+C14+C15+C24+C25+C26+C27</f>
        <v>19</v>
      </c>
    </row>
    <row r="5" spans="1:3" ht="15" thickBot="1">
      <c r="A5" s="28" t="s">
        <v>8</v>
      </c>
      <c r="B5" s="29"/>
      <c r="C5" s="30"/>
    </row>
    <row r="6" spans="1:3" ht="14.5">
      <c r="A6" s="4" t="s">
        <v>10</v>
      </c>
      <c r="B6" s="38" t="s">
        <v>15</v>
      </c>
      <c r="C6" s="7">
        <f>IF(B6="Yes",1,0)</f>
        <v>1</v>
      </c>
    </row>
    <row r="7" spans="1:3" ht="14.5">
      <c r="A7" s="4" t="s">
        <v>11</v>
      </c>
      <c r="B7" s="39">
        <v>20</v>
      </c>
      <c r="C7" s="7">
        <f>IF(B7&gt;=10,1.5,IF(B7&gt;=5,1,IF(B7&gt;=1,0.5,0)))</f>
        <v>1.50</v>
      </c>
    </row>
    <row r="8" spans="1:3" ht="14.5">
      <c r="A8" s="4" t="s">
        <v>13</v>
      </c>
      <c r="B8" s="40" t="s">
        <v>17</v>
      </c>
      <c r="C8" s="8">
        <f>IF(B8="Government",2,IF(B8="Reputable company, management or natural person",1,0))</f>
        <v>2</v>
      </c>
    </row>
    <row r="9" spans="1:5" ht="14.5">
      <c r="A9" s="4" t="s">
        <v>12</v>
      </c>
      <c r="B9" s="39" t="s">
        <v>19</v>
      </c>
      <c r="C9" s="7">
        <f>IF(B9="Large institutions under the CNB supervision (e.g. banks)",1,IF(B9="Other institutions under the CNB supervision (e.g. non-banking IF)",0.5,0))</f>
        <v>1</v>
      </c>
      <c r="E9" s="15"/>
    </row>
    <row r="10" spans="1:3" ht="14.5">
      <c r="A10" s="4" t="s">
        <v>31</v>
      </c>
      <c r="B10" s="40" t="s">
        <v>15</v>
      </c>
      <c r="C10" s="8">
        <f>IF(B10="Yes",2,0)</f>
        <v>2</v>
      </c>
    </row>
    <row r="11" spans="1:3" ht="15" thickBot="1">
      <c r="A11" s="27" t="s">
        <v>14</v>
      </c>
      <c r="B11" s="41" t="s">
        <v>15</v>
      </c>
      <c r="C11" s="7">
        <f>IF(B11="Yes",1,0)</f>
        <v>1</v>
      </c>
    </row>
    <row r="12" spans="1:3" ht="15" thickBot="1">
      <c r="A12" s="28" t="s">
        <v>9</v>
      </c>
      <c r="B12" s="29"/>
      <c r="C12" s="30"/>
    </row>
    <row r="13" spans="1:3" ht="14.5">
      <c r="A13" s="22" t="s">
        <v>22</v>
      </c>
      <c r="B13" s="38" t="s">
        <v>15</v>
      </c>
      <c r="C13" s="7">
        <f>IF(B13="Yes",0.5,0)</f>
        <v>0.50</v>
      </c>
    </row>
    <row r="14" spans="1:3" ht="14.5">
      <c r="A14" s="23" t="s">
        <v>23</v>
      </c>
      <c r="B14" s="40" t="s">
        <v>15</v>
      </c>
      <c r="C14" s="8">
        <f>IF(B14="Yes",0.5,0)</f>
        <v>0.50</v>
      </c>
    </row>
    <row r="15" spans="1:3" ht="14.5">
      <c r="A15" s="23" t="s">
        <v>24</v>
      </c>
      <c r="B15" s="40" t="s">
        <v>15</v>
      </c>
      <c r="C15" s="8">
        <f>IF(B15="Yes",0.5,0)</f>
        <v>0.50</v>
      </c>
    </row>
    <row r="16" spans="1:3" ht="14.5">
      <c r="A16" s="24" t="s">
        <v>25</v>
      </c>
      <c r="B16" s="42">
        <v>800000</v>
      </c>
      <c r="C16" s="9"/>
    </row>
    <row r="17" spans="1:3" ht="14.5">
      <c r="A17" s="25" t="s">
        <v>26</v>
      </c>
      <c r="B17" s="42">
        <v>800000</v>
      </c>
      <c r="C17" s="9"/>
    </row>
    <row r="18" spans="1:3" ht="14.5">
      <c r="A18" s="24" t="s">
        <v>35</v>
      </c>
      <c r="B18" s="43">
        <v>400000</v>
      </c>
      <c r="C18" s="10"/>
    </row>
    <row r="19" spans="1:3" ht="14.5">
      <c r="A19" s="24" t="s">
        <v>27</v>
      </c>
      <c r="B19" s="43">
        <v>7500</v>
      </c>
      <c r="C19" s="9"/>
    </row>
    <row r="20" spans="1:3" ht="14.5">
      <c r="A20" s="24" t="s">
        <v>36</v>
      </c>
      <c r="B20" s="43">
        <v>80000</v>
      </c>
      <c r="C20" s="9"/>
    </row>
    <row r="21" spans="1:3" ht="14.5">
      <c r="A21" s="24" t="s">
        <v>28</v>
      </c>
      <c r="B21" s="43">
        <v>150000</v>
      </c>
      <c r="C21" s="9"/>
    </row>
    <row r="22" spans="1:3" ht="15" thickBot="1">
      <c r="A22" s="20" t="s">
        <v>2</v>
      </c>
      <c r="B22" s="21">
        <f>B18+B19+B20</f>
        <v>487500</v>
      </c>
      <c r="C22" s="9"/>
    </row>
    <row r="23" spans="1:3" ht="15" thickBot="1">
      <c r="A23" s="28" t="s">
        <v>33</v>
      </c>
      <c r="B23" s="29"/>
      <c r="C23" s="30"/>
    </row>
    <row r="24" spans="1:3" ht="14.5">
      <c r="A24" s="5" t="s">
        <v>29</v>
      </c>
      <c r="B24" s="2">
        <f>B16+B17</f>
        <v>1600000</v>
      </c>
      <c r="C24" s="7">
        <f>IF(B24&gt;=1300000,2,IF(B24&gt;260000,1,IF(B24&gt;52000,0.5,0)))</f>
        <v>2</v>
      </c>
    </row>
    <row r="25" spans="1:3" ht="14.5">
      <c r="A25" s="6" t="s">
        <v>38</v>
      </c>
      <c r="B25" s="1">
        <f>IFERROR(B22/B24,0)</f>
        <v>0.3046875</v>
      </c>
      <c r="C25" s="8">
        <f>IF(B25&gt;=0.25,3,IF(B25&gt;=0.2,2,IF(B25&gt;=0.15,1.5,IF(B25&gt;0.1,1,IF(B25&gt;0.05,0.5,0)))))</f>
        <v>3</v>
      </c>
    </row>
    <row r="26" spans="1:3" ht="15" customHeight="1">
      <c r="A26" s="26" t="s">
        <v>30</v>
      </c>
      <c r="B26" s="1">
        <f>IFERROR(B21/B22,0)</f>
        <v>0.30769230769230771</v>
      </c>
      <c r="C26" s="8">
        <f>IF(B26&gt;=3,0,IF(B26&gt;=2,0.5,IF(B26&gt;=1.5,1,IF(B26&lt;1.5,2,0))))</f>
        <v>2</v>
      </c>
    </row>
    <row r="27" spans="1:3" ht="15" thickBot="1">
      <c r="A27" s="12" t="s">
        <v>37</v>
      </c>
      <c r="B27" s="13">
        <f>IFERROR((B18+B19)/B19,0)</f>
        <v>54.333333333333336</v>
      </c>
      <c r="C27" s="14">
        <f>IF(B27&gt;=5,2,IF(B27&gt;=3,1,IF(B27&gt;=1.5,0.5,0)))</f>
        <v>2</v>
      </c>
    </row>
    <row r="28" ht="15" thickTop="1"/>
  </sheetData>
  <sheetProtection algorithmName="SHA-512" hashValue="25ezAnywY6MUqNvM4z6q/Xs+037RNT64k4Zbt8CPJseYcyyLbi5+PMxeXq3MFHmRKEv6SPuFU7rBlbcimB80RA==" saltValue="AKRXLEOrbzB/rPZf6LlZkg==" spinCount="100000" sheet="1" selectLockedCells="1"/>
  <mergeCells count="5">
    <mergeCell ref="A23:C23"/>
    <mergeCell ref="A5:C5"/>
    <mergeCell ref="A12:C12"/>
    <mergeCell ref="A1:C1"/>
    <mergeCell ref="A2:C2"/>
  </mergeCells>
  <conditionalFormatting sqref="C4">
    <cfRule type="cellIs" priority="1" dxfId="4" operator="between">
      <formula>4</formula>
      <formula>7</formula>
    </cfRule>
    <cfRule type="cellIs" priority="2" dxfId="3" operator="between">
      <formula>7.5</formula>
      <formula>11</formula>
    </cfRule>
    <cfRule type="cellIs" priority="3" dxfId="2" operator="between">
      <formula>11.5</formula>
      <formula>15</formula>
    </cfRule>
    <cfRule type="cellIs" priority="4" dxfId="1" operator="greaterThanOrEqual">
      <formula>15.5</formula>
    </cfRule>
    <cfRule type="cellIs" priority="5" dxfId="0" operator="between">
      <formula>0</formula>
      <formula>3.5</formula>
    </cfRule>
  </conditionalFormatting>
  <dataValidations count="4">
    <dataValidation type="list" allowBlank="1" showInputMessage="1" showErrorMessage="1" sqref="B6 B10:B15">
      <formula1>List2!$A$1:$A$2</formula1>
    </dataValidation>
    <dataValidation type="list" allowBlank="1" showInputMessage="1" showErrorMessage="1" sqref="B9">
      <formula1>List2!$D$1:$D$3</formula1>
    </dataValidation>
    <dataValidation type="list" allowBlank="1" showInputMessage="1" showErrorMessage="1" sqref="B8">
      <formula1>List2!$E$1:$E$3</formula1>
    </dataValidation>
    <dataValidation type="list" allowBlank="1" showInputMessage="1" showErrorMessage="1" sqref="B7">
      <formula1>List2!$B$1:$B$52</formula1>
    </dataValidation>
  </dataValidations>
  <pageMargins left="0.7" right="0.7" top="0.787401575" bottom="0.787401575" header="0.3" footer="0.3"/>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2"/>
  <sheetViews>
    <sheetView workbookViewId="0" topLeftCell="A1">
      <selection pane="topLeft" activeCell="E2" sqref="E2"/>
    </sheetView>
  </sheetViews>
  <sheetFormatPr defaultRowHeight="15"/>
  <cols>
    <col min="4" max="4" width="50" bestFit="1" customWidth="1"/>
    <col min="5" max="5" width="49.4285714285714" bestFit="1" customWidth="1"/>
  </cols>
  <sheetData>
    <row r="1" spans="1:5" ht="14.5">
      <c r="A1" t="s">
        <v>15</v>
      </c>
      <c r="B1">
        <v>0</v>
      </c>
      <c r="C1" t="s">
        <v>0</v>
      </c>
      <c r="D1" t="s">
        <v>19</v>
      </c>
      <c r="E1" t="s">
        <v>17</v>
      </c>
    </row>
    <row r="2" spans="1:5" ht="14.5">
      <c r="A2" t="s">
        <v>16</v>
      </c>
      <c r="B2">
        <v>1</v>
      </c>
      <c r="C2" t="s">
        <v>1</v>
      </c>
      <c r="D2" t="s">
        <v>20</v>
      </c>
      <c r="E2" t="s">
        <v>34</v>
      </c>
    </row>
    <row r="3" spans="2:5" ht="14.5">
      <c r="B3">
        <v>2</v>
      </c>
      <c r="D3" t="s">
        <v>21</v>
      </c>
      <c r="E3" t="s">
        <v>18</v>
      </c>
    </row>
    <row r="4" ht="14.5">
      <c r="B4">
        <v>3</v>
      </c>
    </row>
    <row r="5" ht="14.5">
      <c r="B5">
        <v>4</v>
      </c>
    </row>
    <row r="6" ht="14.5">
      <c r="B6">
        <v>5</v>
      </c>
    </row>
    <row r="7" ht="14.5">
      <c r="B7">
        <v>6</v>
      </c>
    </row>
    <row r="8" ht="14.5">
      <c r="B8">
        <v>7</v>
      </c>
    </row>
    <row r="9" ht="14.5">
      <c r="B9">
        <v>8</v>
      </c>
    </row>
    <row r="10" ht="14.5">
      <c r="B10">
        <v>9</v>
      </c>
    </row>
    <row r="11" ht="14.5">
      <c r="B11">
        <v>10</v>
      </c>
    </row>
    <row r="12" ht="14.5">
      <c r="B12">
        <v>11</v>
      </c>
    </row>
    <row r="13" ht="14.5">
      <c r="B13">
        <v>12</v>
      </c>
    </row>
    <row r="14" ht="14.5">
      <c r="B14">
        <v>13</v>
      </c>
    </row>
    <row r="15" ht="14.5">
      <c r="B15">
        <v>14</v>
      </c>
    </row>
    <row r="16" ht="14.5">
      <c r="B16">
        <v>15</v>
      </c>
    </row>
    <row r="17" ht="14.5">
      <c r="B17">
        <v>16</v>
      </c>
    </row>
    <row r="18" ht="14.5">
      <c r="B18">
        <v>17</v>
      </c>
    </row>
    <row r="19" ht="14.5">
      <c r="B19">
        <v>18</v>
      </c>
    </row>
    <row r="20" ht="14.5">
      <c r="B20">
        <v>19</v>
      </c>
    </row>
    <row r="21" ht="14.5">
      <c r="B21">
        <v>20</v>
      </c>
    </row>
    <row r="22" ht="14.5">
      <c r="B22">
        <v>21</v>
      </c>
    </row>
    <row r="23" ht="14.5">
      <c r="B23">
        <v>22</v>
      </c>
    </row>
    <row r="24" ht="14.5">
      <c r="B24">
        <v>23</v>
      </c>
    </row>
    <row r="25" ht="14.5">
      <c r="B25">
        <v>24</v>
      </c>
    </row>
    <row r="26" ht="14.5">
      <c r="B26">
        <v>25</v>
      </c>
    </row>
    <row r="27" ht="14.5">
      <c r="B27">
        <v>26</v>
      </c>
    </row>
    <row r="28" ht="14.5">
      <c r="B28">
        <v>27</v>
      </c>
    </row>
    <row r="29" ht="14.5">
      <c r="B29">
        <v>28</v>
      </c>
    </row>
    <row r="30" ht="14.5">
      <c r="B30">
        <v>29</v>
      </c>
    </row>
    <row r="31" ht="14.5">
      <c r="B31">
        <v>30</v>
      </c>
    </row>
    <row r="32" ht="14.5">
      <c r="B32">
        <v>31</v>
      </c>
    </row>
    <row r="33" ht="14.5">
      <c r="B33">
        <v>32</v>
      </c>
    </row>
    <row r="34" ht="14.5">
      <c r="B34">
        <v>33</v>
      </c>
    </row>
    <row r="35" ht="14.5">
      <c r="B35">
        <v>34</v>
      </c>
    </row>
    <row r="36" ht="14.5">
      <c r="B36">
        <v>35</v>
      </c>
    </row>
    <row r="37" ht="14.5">
      <c r="B37">
        <v>36</v>
      </c>
    </row>
    <row r="38" ht="14.5">
      <c r="B38">
        <v>37</v>
      </c>
    </row>
    <row r="39" ht="14.5">
      <c r="B39">
        <v>38</v>
      </c>
    </row>
    <row r="40" ht="14.5">
      <c r="B40">
        <v>39</v>
      </c>
    </row>
    <row r="41" ht="14.5">
      <c r="B41">
        <v>40</v>
      </c>
    </row>
    <row r="42" ht="14.5">
      <c r="B42">
        <v>41</v>
      </c>
    </row>
    <row r="43" ht="14.5">
      <c r="B43">
        <v>42</v>
      </c>
    </row>
    <row r="44" ht="14.5">
      <c r="B44">
        <v>43</v>
      </c>
    </row>
    <row r="45" ht="14.5">
      <c r="B45">
        <v>44</v>
      </c>
    </row>
    <row r="46" ht="14.5">
      <c r="B46">
        <v>45</v>
      </c>
    </row>
    <row r="47" ht="14.5">
      <c r="B47">
        <v>46</v>
      </c>
    </row>
    <row r="48" ht="14.5">
      <c r="B48">
        <v>47</v>
      </c>
    </row>
    <row r="49" ht="14.5">
      <c r="B49">
        <v>48</v>
      </c>
    </row>
    <row r="50" ht="14.5">
      <c r="B50">
        <v>49</v>
      </c>
    </row>
    <row r="51" ht="14.5">
      <c r="B51">
        <v>50</v>
      </c>
    </row>
    <row r="52" ht="14.5" thickBot="1">
      <c r="B52">
        <v>51</v>
      </c>
    </row>
  </sheetData>
  <pageMargins left="0.7" right="0.7" top="0.787401575" bottom="0.7874015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2019-08-14T22:09:37Z</dcterms:created>
  <cp:category/>
  <cp:contentType/>
  <cp:contentStatus/>
</cp:coreProperties>
</file>